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1355" windowHeight="5640"/>
  </bookViews>
  <sheets>
    <sheet name="Sheet1" sheetId="1" r:id="rId1"/>
    <sheet name="Sheet2" sheetId="3" state="hidden" r:id="rId2"/>
    <sheet name="_SSC" sheetId="4" state="veryHidden" r:id="rId3"/>
    <sheet name="_Options" sheetId="5" state="veryHidden" r:id="rId4"/>
    <sheet name="Sheet3" sheetId="6" r:id="rId5"/>
  </sheets>
  <definedNames>
    <definedName name="_Ctrl_1" hidden="1">Sheet1!$J$19</definedName>
    <definedName name="_Ctrl_2" hidden="1">Sheet1!$C$10</definedName>
    <definedName name="_Ctrl_3" hidden="1">Sheet1!$D$10</definedName>
    <definedName name="_Ctrl_4" hidden="1">Sheet1!#REF!</definedName>
    <definedName name="_options1">_Options!$A$1:$A$4</definedName>
  </definedNames>
  <calcPr calcId="145621"/>
</workbook>
</file>

<file path=xl/calcChain.xml><?xml version="1.0" encoding="utf-8"?>
<calcChain xmlns="http://schemas.openxmlformats.org/spreadsheetml/2006/main">
  <c r="E13" i="1" l="1"/>
  <c r="F13" i="1"/>
  <c r="L13" i="1"/>
  <c r="C14" i="1" s="1"/>
  <c r="H13" i="1" l="1"/>
  <c r="J3" i="3"/>
  <c r="E4" i="3" l="1"/>
  <c r="E28" i="3"/>
  <c r="E2" i="3" l="1"/>
  <c r="E23" i="3"/>
  <c r="E22" i="3"/>
  <c r="E11" i="3"/>
  <c r="E13" i="3"/>
  <c r="E1" i="3"/>
  <c r="E18" i="3"/>
  <c r="E7" i="3"/>
  <c r="E27" i="3"/>
  <c r="E17" i="3"/>
  <c r="E6" i="3"/>
  <c r="E26" i="3"/>
  <c r="E21" i="3"/>
  <c r="E15" i="3"/>
  <c r="E10" i="3"/>
  <c r="E5" i="3"/>
  <c r="E25" i="3"/>
  <c r="E19" i="3"/>
  <c r="E14" i="3"/>
  <c r="E9" i="3"/>
  <c r="E3" i="3"/>
  <c r="E24" i="3"/>
  <c r="E20" i="3"/>
  <c r="E16" i="3"/>
  <c r="E12" i="3"/>
  <c r="E8" i="3"/>
  <c r="E29" i="3" l="1"/>
  <c r="E30" i="3" s="1"/>
  <c r="E14" i="1"/>
  <c r="E32" i="3" l="1"/>
  <c r="C16" i="1" s="1"/>
  <c r="D14" i="1" s="1"/>
  <c r="C17" i="1" s="1"/>
  <c r="H14" i="1"/>
  <c r="E12" i="1"/>
  <c r="H12" i="1" s="1"/>
  <c r="H16" i="1" l="1"/>
  <c r="C19" i="1" s="1"/>
  <c r="C20" i="1" l="1"/>
  <c r="H17" i="1"/>
</calcChain>
</file>

<file path=xl/sharedStrings.xml><?xml version="1.0" encoding="utf-8"?>
<sst xmlns="http://schemas.openxmlformats.org/spreadsheetml/2006/main" count="32" uniqueCount="32">
  <si>
    <t>Date of Invoice</t>
  </si>
  <si>
    <t>Invoice Amount</t>
  </si>
  <si>
    <t>Interest charge</t>
  </si>
  <si>
    <t>Terms in days</t>
  </si>
  <si>
    <t>Admin Charge</t>
  </si>
  <si>
    <t>Total Charge</t>
  </si>
  <si>
    <t>Interest Rate</t>
  </si>
  <si>
    <t>Based on €40 up to €1,000, €70  for debts of €1,000 - €10,000 and €100 on debts over €10,000</t>
  </si>
  <si>
    <t xml:space="preserve">For further information contact Declan Flood on declan@thecreditcoach.ie or phone on +353 (0) 87 244 7052 </t>
  </si>
  <si>
    <t>No days late</t>
  </si>
  <si>
    <t>Invoice Date</t>
  </si>
  <si>
    <t>Basis 8% above ECB base rate applicaple on the overdue date of the invoice</t>
  </si>
  <si>
    <t>{"IsHide":false,"SheetId":0,"Name":"Sheet1","HiddenRow":0,"VisibleRange":"","SheetTheme":{"TabColor":"","BodyColor":"","BodyImage":""}}</t>
  </si>
  <si>
    <t>{"IsHide":true,"SheetId":0,"Name":"Sheet2","HiddenRow":0,"VisibleRange":"","SheetTheme":{"TabColor":"","BodyColor":"","BodyImage":""}}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</si>
  <si>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],"ConversionPath":"C:\\Users\\Declan\\Documents\\SpreadsheetConverter"},"AdvancedSettingsModels":[],"Dropbox":{"AccessToken":"","AccessSecret":""},"SpreadsheetServer":{"Username":"","Password":"","ServerUrl":""},"ConfigureSubmitDefault":{"Email":""},"MessageBubble":{"Close":false,"TopMsg":0},"CustomizeTheme":{"Theme":""}}</t>
  </si>
  <si>
    <t>{"ButtonStyle":0,"Name":"","HideSscPoweredlogo":false,"LiveShare":{"Enable":true},"WbUtil":{"EnableBs":true},"CopyProtect":{"IsEnabled":false,"DomainName":""},"Theme":{"BgColor":"#FFFFFFFF","BgImage":"","InputBorderStyle":2},"SmartphoneSettings":{"ViewportLock":true,"UseOldViewEngine":false,"EnableZoom":false,"EnableSwipe":false,"HideToolbar":false,"InheritBackgroundColor":false,"CheckboxFlavor":1,"ShowBubble":false},"SmartphoneTheme":1,"Layout":0,"LayoutConfig":{"IsSamePagesHeight":false},"InputDetection":0,"Toolbar":{"Position":1,"IsSubmit":true,"IsPrint":true,"IsPrintAll":false,"IsReset":true,"IsUpdate":true},"AspnetConfig":{"BrowseUrl":"http://localhost/ssc","FileExtension":0},"NodejsConfig":{"LocalPort":3000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,"SubmitTarget":0},"Flavor":0,"Edition":0,"IgnoreBgInputCell":false,"ResponsiveDesignSetting":{"Disabled":false}}</t>
  </si>
  <si>
    <t>Your agreed terms. If none were agreed 30 days is standard.</t>
  </si>
  <si>
    <t>Enter the Full invoice amount including VAT</t>
  </si>
  <si>
    <t>Customer Name</t>
  </si>
  <si>
    <t>Enter date in the following European Format: DD/MM/YYYY</t>
  </si>
  <si>
    <t>_Ctrl_1</t>
  </si>
  <si>
    <t>{"WidgetClassification":0,"State":1,"SliderFlavor":2,"MinValue":15.0,"MaxValue":100.0,"TickInterval":1.0,"ShowTextbox":false,"ShowValueInTooltip":true,"IsRangeSlider":false,"CellName":"_Ctrl_1","CellAddress":"='Sheet1'!$J$11","WidgetName":6,"HiddenRow":1,"SheetCodeName":null,"ControlId":"slider"}</t>
  </si>
  <si>
    <t>_Ctrl_2</t>
  </si>
  <si>
    <t>_Ctrl_3</t>
  </si>
  <si>
    <t>a</t>
  </si>
  <si>
    <t>b</t>
  </si>
  <si>
    <t>c</t>
  </si>
  <si>
    <t>d</t>
  </si>
  <si>
    <t>{"WidgetClassification":0,"State":1,"IsRequired":false,"IsMultiline":false,"IsHidden":false,"Placeholder":"","InputType":0,"Rows":3,"IsMergeJustify":false,"CellName":"_Ctrl_2","CellAddress":"='Sheet1'!$C$2","WidgetName":4,"HiddenRow":2,"SheetCodeName":null,"ControlId":null}</t>
  </si>
  <si>
    <t>{"WidgetClassification":0,"State":1,"IsRequired":false,"IsMultiline":true,"IsHidden":false,"Placeholder":"","InputType":0,"Rows":3,"IsMergeJustify":false,"CellName":"_Ctrl_3","CellAddress":"='Sheet1'!$D$2","WidgetName":4,"HiddenRow":3,"SheetCodeName":null,"ControlId":null}</t>
  </si>
  <si>
    <t>_Ctrl_4</t>
  </si>
  <si>
    <t>{"WidgetClassification":0,"State":1,"IsRequired":false,"IsMultiline":false,"IsHidden":false,"Placeholder":"","InputType":0,"Rows":3,"IsMergeJustify":false,"CellName":"_Ctrl_4","CellAddress":"='Sheet1'!$D$16","WidgetName":4,"HiddenRow":4,"SheetCodeName":null,"ControlId":null}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</si>
</sst>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[$€-1809]#,##0.00"/>
    <numFmt numFmtId="166" formatCode="#,##0.000"/>
    <numFmt numFmtId="167" formatCode="#,##0.0000"/>
  </numFmts>
  <fonts count="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3" borderId="0" xfId="0" applyFill="1"/>
    <xf numFmtId="0" fontId="1" fillId="3" borderId="0" xfId="0" applyFont="1" applyFill="1"/>
    <xf numFmtId="0" fontId="3" fillId="3" borderId="0" xfId="0" applyFont="1" applyFill="1"/>
    <xf numFmtId="0" fontId="4" fillId="3" borderId="0" xfId="1" applyFont="1" applyFill="1"/>
    <xf numFmtId="0" fontId="5" fillId="3" borderId="0" xfId="0" applyFont="1" applyFill="1"/>
    <xf numFmtId="14" fontId="6" fillId="0" borderId="0" xfId="0" applyNumberFormat="1" applyFont="1"/>
    <xf numFmtId="0" fontId="6" fillId="0" borderId="0" xfId="0" applyFont="1"/>
    <xf numFmtId="166" fontId="6" fillId="0" borderId="0" xfId="0" applyNumberFormat="1" applyFont="1"/>
    <xf numFmtId="0" fontId="6" fillId="3" borderId="0" xfId="0" applyFont="1" applyFill="1"/>
    <xf numFmtId="0" fontId="7" fillId="3" borderId="0" xfId="0" applyFont="1" applyFill="1"/>
    <xf numFmtId="164" fontId="7" fillId="3" borderId="0" xfId="0" applyNumberFormat="1" applyFont="1" applyFill="1"/>
    <xf numFmtId="0" fontId="0" fillId="3" borderId="0" xfId="0" applyFill="1" applyAlignment="1">
      <alignment wrapText="1"/>
    </xf>
    <xf numFmtId="0" fontId="3" fillId="3" borderId="0" xfId="0" applyFont="1" applyFill="1" applyAlignment="1">
      <alignment wrapText="1"/>
    </xf>
    <xf numFmtId="4" fontId="7" fillId="3" borderId="0" xfId="0" applyNumberFormat="1" applyFont="1" applyFill="1" applyAlignment="1">
      <alignment wrapText="1"/>
    </xf>
    <xf numFmtId="0" fontId="3" fillId="3" borderId="0" xfId="0" applyFont="1" applyFill="1" applyAlignment="1">
      <alignment vertical="top"/>
    </xf>
    <xf numFmtId="4" fontId="3" fillId="3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center"/>
    </xf>
    <xf numFmtId="165" fontId="5" fillId="3" borderId="0" xfId="0" applyNumberFormat="1" applyFont="1" applyFill="1" applyAlignment="1">
      <alignment horizontal="center"/>
    </xf>
    <xf numFmtId="4" fontId="0" fillId="3" borderId="0" xfId="0" applyNumberFormat="1" applyFill="1" applyAlignment="1">
      <alignment horizontal="center"/>
    </xf>
    <xf numFmtId="165" fontId="3" fillId="3" borderId="0" xfId="0" applyNumberFormat="1" applyFont="1" applyFill="1" applyAlignment="1">
      <alignment horizontal="center" vertical="top"/>
    </xf>
    <xf numFmtId="10" fontId="3" fillId="3" borderId="0" xfId="0" applyNumberFormat="1" applyFont="1" applyFill="1" applyAlignment="1">
      <alignment horizontal="center" vertical="top"/>
    </xf>
    <xf numFmtId="0" fontId="8" fillId="3" borderId="0" xfId="0" applyFont="1" applyFill="1" applyAlignment="1">
      <alignment wrapText="1"/>
    </xf>
    <xf numFmtId="164" fontId="3" fillId="2" borderId="2" xfId="0" applyNumberFormat="1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Alignment="1" applyProtection="1">
      <alignment horizontal="center" vertical="top"/>
      <protection locked="0"/>
    </xf>
    <xf numFmtId="165" fontId="3" fillId="2" borderId="1" xfId="0" applyNumberFormat="1" applyFont="1" applyFill="1" applyBorder="1" applyAlignment="1" applyProtection="1">
      <alignment horizontal="center"/>
      <protection locked="0"/>
    </xf>
    <xf numFmtId="1" fontId="0" fillId="3" borderId="0" xfId="0" applyNumberFormat="1" applyFill="1"/>
    <xf numFmtId="1" fontId="0" fillId="0" borderId="0" xfId="0" applyNumberFormat="1"/>
    <xf numFmtId="167" fontId="6" fillId="0" borderId="0" xfId="0" applyNumberFormat="1" applyFont="1"/>
    <xf numFmtId="4" fontId="0" fillId="2" borderId="3" xfId="0" applyNumberFormat="1" applyFill="1" applyBorder="1" applyAlignment="1" applyProtection="1">
      <alignment horizontal="center"/>
      <protection locked="0"/>
    </xf>
    <xf numFmtId="4" fontId="0" fillId="2" borderId="4" xfId="0" applyNumberForma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icmt.i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88099</xdr:rowOff>
    </xdr:from>
    <xdr:to>
      <xdr:col>2</xdr:col>
      <xdr:colOff>1376787</xdr:colOff>
      <xdr:row>5</xdr:row>
      <xdr:rowOff>137538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8599"/>
          <a:ext cx="2700762" cy="811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22"/>
  <sheetViews>
    <sheetView tabSelected="1" workbookViewId="0">
      <selection activeCell="C12" sqref="C12"/>
    </sheetView>
  </sheetViews>
  <sheetFormatPr defaultRowHeight="15" x14ac:dyDescent="0.25"/>
  <cols>
    <col min="1" max="1" width="10.7109375" style="1" bestFit="1" customWidth="1"/>
    <col min="2" max="2" width="9.140625" style="1"/>
    <col min="3" max="3" width="27.7109375" style="19" customWidth="1"/>
    <col min="4" max="4" width="71.5703125" style="12" customWidth="1"/>
    <col min="5" max="8" width="9.140625" style="1" hidden="1" customWidth="1"/>
    <col min="9" max="9" width="8.140625" style="1" customWidth="1"/>
    <col min="10" max="11" width="9.140625" style="1"/>
    <col min="12" max="12" width="23" style="1" bestFit="1" customWidth="1"/>
    <col min="13" max="16384" width="9.140625" style="1"/>
  </cols>
  <sheetData>
    <row r="9" spans="1:14" ht="19.5" thickBot="1" x14ac:dyDescent="0.35">
      <c r="A9" s="3"/>
      <c r="B9" s="3"/>
      <c r="D9" s="13"/>
      <c r="E9" s="9"/>
      <c r="F9" s="9"/>
      <c r="G9" s="9"/>
      <c r="H9" s="9"/>
      <c r="N9" s="4"/>
    </row>
    <row r="10" spans="1:14" ht="19.5" thickBot="1" x14ac:dyDescent="0.35">
      <c r="A10" s="3" t="s">
        <v>18</v>
      </c>
      <c r="C10" s="29"/>
      <c r="D10" s="30"/>
    </row>
    <row r="11" spans="1:14" ht="18.75" x14ac:dyDescent="0.3">
      <c r="A11" s="3" t="s">
        <v>0</v>
      </c>
      <c r="B11" s="3"/>
      <c r="C11" s="23">
        <v>42740</v>
      </c>
      <c r="D11" s="13" t="s">
        <v>19</v>
      </c>
      <c r="E11" s="9"/>
      <c r="F11" s="9"/>
      <c r="G11" s="9"/>
      <c r="H11" s="9"/>
    </row>
    <row r="12" spans="1:14" ht="18.75" x14ac:dyDescent="0.3">
      <c r="A12" s="15" t="s">
        <v>3</v>
      </c>
      <c r="B12" s="15"/>
      <c r="C12" s="24">
        <v>30</v>
      </c>
      <c r="D12" s="13" t="s">
        <v>16</v>
      </c>
      <c r="E12" s="9">
        <f>IF(C13&lt;1000,1,0)</f>
        <v>0</v>
      </c>
      <c r="F12" s="9"/>
      <c r="G12" s="9">
        <v>40</v>
      </c>
      <c r="H12" s="9">
        <f>G12*E12</f>
        <v>0</v>
      </c>
    </row>
    <row r="13" spans="1:14" ht="18.75" x14ac:dyDescent="0.3">
      <c r="A13" s="3" t="s">
        <v>1</v>
      </c>
      <c r="B13" s="3"/>
      <c r="C13" s="25">
        <v>9999.99</v>
      </c>
      <c r="D13" s="22" t="s">
        <v>17</v>
      </c>
      <c r="E13" s="9">
        <f>IF(C13&gt;=1000,1,0)</f>
        <v>1</v>
      </c>
      <c r="F13" s="9">
        <f>IF(C13&lt;10000,1,0)</f>
        <v>1</v>
      </c>
      <c r="G13" s="9">
        <v>70</v>
      </c>
      <c r="H13" s="9">
        <f>G13*E13*F13</f>
        <v>70</v>
      </c>
      <c r="K13" s="10"/>
      <c r="L13" s="11">
        <f ca="1">+TODAY()</f>
        <v>43579</v>
      </c>
    </row>
    <row r="14" spans="1:14" ht="18.75" hidden="1" x14ac:dyDescent="0.3">
      <c r="A14" s="3" t="s">
        <v>9</v>
      </c>
      <c r="B14" s="3"/>
      <c r="C14" s="16">
        <f ca="1">L13-C11-C12</f>
        <v>809</v>
      </c>
      <c r="D14" s="14">
        <f>C16/365</f>
        <v>2.1917808219178083E-4</v>
      </c>
      <c r="E14" s="9">
        <f>IF(C13&gt;=10000,1,0)</f>
        <v>0</v>
      </c>
      <c r="F14" s="9"/>
      <c r="G14" s="9">
        <v>100</v>
      </c>
      <c r="H14" s="9">
        <f t="shared" ref="H14" si="0">G14*E14</f>
        <v>0</v>
      </c>
      <c r="K14" s="9"/>
      <c r="L14" s="9"/>
    </row>
    <row r="15" spans="1:14" ht="18.75" x14ac:dyDescent="0.3">
      <c r="A15" s="3"/>
      <c r="B15" s="3"/>
      <c r="C15" s="16"/>
      <c r="D15" s="14"/>
      <c r="E15" s="9"/>
      <c r="F15" s="9"/>
      <c r="G15" s="9"/>
      <c r="H15" s="9"/>
      <c r="K15" s="9"/>
      <c r="L15" s="9"/>
    </row>
    <row r="16" spans="1:14" ht="37.5" x14ac:dyDescent="0.3">
      <c r="A16" s="15" t="s">
        <v>6</v>
      </c>
      <c r="B16" s="15"/>
      <c r="C16" s="21">
        <f>Sheet2!E32</f>
        <v>0.08</v>
      </c>
      <c r="D16" s="13" t="s">
        <v>11</v>
      </c>
      <c r="E16" s="9"/>
      <c r="F16" s="9"/>
      <c r="G16" s="9"/>
      <c r="H16" s="9">
        <f>IF(E13=E14=1,-70,0)</f>
        <v>0</v>
      </c>
    </row>
    <row r="17" spans="1:14" ht="18.75" x14ac:dyDescent="0.3">
      <c r="A17" s="3" t="s">
        <v>2</v>
      </c>
      <c r="B17" s="3"/>
      <c r="C17" s="17">
        <f ca="1">C13*D14*C14</f>
        <v>1773.1489117808219</v>
      </c>
      <c r="D17" s="13"/>
      <c r="E17" s="9"/>
      <c r="F17" s="9"/>
      <c r="G17" s="9"/>
      <c r="H17" s="9">
        <f>SUM(H12:H16)</f>
        <v>70</v>
      </c>
      <c r="N17" s="4"/>
    </row>
    <row r="18" spans="1:14" hidden="1" x14ac:dyDescent="0.25"/>
    <row r="19" spans="1:14" ht="37.5" x14ac:dyDescent="0.3">
      <c r="A19" s="15" t="s">
        <v>4</v>
      </c>
      <c r="B19" s="15"/>
      <c r="C19" s="20">
        <f>SUM(H12:H16)</f>
        <v>70</v>
      </c>
      <c r="D19" s="13" t="s">
        <v>7</v>
      </c>
      <c r="J19" s="26"/>
    </row>
    <row r="20" spans="1:14" ht="18.75" x14ac:dyDescent="0.3">
      <c r="A20" s="5" t="s">
        <v>5</v>
      </c>
      <c r="B20" s="5"/>
      <c r="C20" s="18">
        <f ca="1">SUM(C17:C19)</f>
        <v>1843.1489117808219</v>
      </c>
    </row>
    <row r="22" spans="1:14" x14ac:dyDescent="0.25">
      <c r="A22" s="2" t="s">
        <v>8</v>
      </c>
    </row>
  </sheetData>
  <sheetProtection password="D7C9" sheet="1" objects="1" scenarios="1" selectLockedCells="1"/>
  <mergeCells count="1">
    <mergeCell ref="C10:D10"/>
  </mergeCells>
  <pageMargins left="0.7" right="0.7" top="0.75" bottom="0.75" header="0.3" footer="0.3"/>
  <pageSetup paperSize="9" orientation="portrait" r:id="rId1"/>
  <customProperties>
    <customPr name="SSCSheetTrackingNo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0" workbookViewId="0">
      <selection activeCell="A16" sqref="A16"/>
    </sheetView>
  </sheetViews>
  <sheetFormatPr defaultRowHeight="15" x14ac:dyDescent="0.25"/>
  <cols>
    <col min="1" max="2" width="10.7109375" style="7" bestFit="1" customWidth="1"/>
    <col min="3" max="3" width="5" style="7" bestFit="1" customWidth="1"/>
    <col min="4" max="4" width="9.140625" style="7"/>
    <col min="5" max="5" width="9.7109375" style="8" customWidth="1"/>
    <col min="6" max="8" width="9.140625" style="7"/>
    <col min="9" max="9" width="12" style="7" bestFit="1" customWidth="1"/>
    <col min="10" max="10" width="10.7109375" style="7" bestFit="1" customWidth="1"/>
    <col min="11" max="16384" width="9.140625" style="7"/>
  </cols>
  <sheetData>
    <row r="1" spans="1:10" x14ac:dyDescent="0.25">
      <c r="A1" s="6">
        <v>37687</v>
      </c>
      <c r="B1" s="6">
        <v>37777</v>
      </c>
      <c r="C1" s="7">
        <v>2.5</v>
      </c>
      <c r="E1" s="8">
        <f>IF($J$3&gt;=A1,IF($J$3&lt;A2,C1,0),0)</f>
        <v>0</v>
      </c>
    </row>
    <row r="2" spans="1:10" x14ac:dyDescent="0.25">
      <c r="A2" s="6">
        <v>37778</v>
      </c>
      <c r="B2" s="6">
        <v>38691</v>
      </c>
      <c r="C2" s="7">
        <v>2</v>
      </c>
      <c r="E2" s="8">
        <f t="shared" ref="E2:E26" si="0">IF($J$3&gt;=A2,IF($J$3&lt;A3,C2,0),0)</f>
        <v>0</v>
      </c>
    </row>
    <row r="3" spans="1:10" x14ac:dyDescent="0.25">
      <c r="A3" s="6">
        <v>38692</v>
      </c>
      <c r="B3" s="6">
        <v>38783</v>
      </c>
      <c r="C3" s="7">
        <v>2.25</v>
      </c>
      <c r="E3" s="8">
        <f t="shared" si="0"/>
        <v>0</v>
      </c>
      <c r="I3" s="7" t="s">
        <v>10</v>
      </c>
      <c r="J3" s="6">
        <f>Sheet1!C11+Sheet1!C12+1</f>
        <v>42771</v>
      </c>
    </row>
    <row r="4" spans="1:10" x14ac:dyDescent="0.25">
      <c r="A4" s="6">
        <v>38784</v>
      </c>
      <c r="B4" s="6">
        <v>38882</v>
      </c>
      <c r="C4" s="7">
        <v>2.5</v>
      </c>
      <c r="E4" s="8">
        <f t="shared" si="0"/>
        <v>0</v>
      </c>
    </row>
    <row r="5" spans="1:10" x14ac:dyDescent="0.25">
      <c r="A5" s="6">
        <v>38883</v>
      </c>
      <c r="B5" s="6">
        <v>38937</v>
      </c>
      <c r="C5" s="7">
        <v>2.75</v>
      </c>
      <c r="E5" s="8">
        <f t="shared" si="0"/>
        <v>0</v>
      </c>
    </row>
    <row r="6" spans="1:10" x14ac:dyDescent="0.25">
      <c r="A6" s="6">
        <v>38938</v>
      </c>
      <c r="B6" s="6">
        <v>39000</v>
      </c>
      <c r="C6" s="7">
        <v>3</v>
      </c>
      <c r="E6" s="8">
        <f t="shared" si="0"/>
        <v>0</v>
      </c>
    </row>
    <row r="7" spans="1:10" x14ac:dyDescent="0.25">
      <c r="A7" s="6">
        <v>39001</v>
      </c>
      <c r="B7" s="6">
        <v>39063</v>
      </c>
      <c r="C7" s="7">
        <v>3.25</v>
      </c>
      <c r="E7" s="8">
        <f t="shared" si="0"/>
        <v>0</v>
      </c>
    </row>
    <row r="8" spans="1:10" x14ac:dyDescent="0.25">
      <c r="A8" s="6">
        <v>39064</v>
      </c>
      <c r="B8" s="6">
        <v>38789</v>
      </c>
      <c r="C8" s="7">
        <v>3.5</v>
      </c>
      <c r="E8" s="8">
        <f t="shared" si="0"/>
        <v>0</v>
      </c>
    </row>
    <row r="9" spans="1:10" x14ac:dyDescent="0.25">
      <c r="A9" s="6">
        <v>39155</v>
      </c>
      <c r="B9" s="6">
        <v>39245</v>
      </c>
      <c r="C9" s="7">
        <v>3.75</v>
      </c>
      <c r="E9" s="8">
        <f t="shared" si="0"/>
        <v>0</v>
      </c>
    </row>
    <row r="10" spans="1:10" x14ac:dyDescent="0.25">
      <c r="A10" s="6">
        <v>39246</v>
      </c>
      <c r="B10" s="6">
        <v>39637</v>
      </c>
      <c r="C10" s="7">
        <v>4</v>
      </c>
      <c r="E10" s="8">
        <f t="shared" si="0"/>
        <v>0</v>
      </c>
    </row>
    <row r="11" spans="1:10" x14ac:dyDescent="0.25">
      <c r="A11" s="6">
        <v>39638</v>
      </c>
      <c r="B11" s="6">
        <v>39735</v>
      </c>
      <c r="C11" s="7">
        <v>4.25</v>
      </c>
      <c r="E11" s="8">
        <f t="shared" si="0"/>
        <v>0</v>
      </c>
    </row>
    <row r="12" spans="1:10" x14ac:dyDescent="0.25">
      <c r="A12" s="6">
        <v>39736</v>
      </c>
      <c r="B12" s="6">
        <v>39763</v>
      </c>
      <c r="C12" s="7">
        <v>3.75</v>
      </c>
      <c r="E12" s="8">
        <f t="shared" si="0"/>
        <v>0</v>
      </c>
    </row>
    <row r="13" spans="1:10" x14ac:dyDescent="0.25">
      <c r="A13" s="6">
        <v>39764</v>
      </c>
      <c r="B13" s="6">
        <v>39791</v>
      </c>
      <c r="C13" s="7">
        <v>3.25</v>
      </c>
      <c r="E13" s="8">
        <f t="shared" si="0"/>
        <v>0</v>
      </c>
    </row>
    <row r="14" spans="1:10" x14ac:dyDescent="0.25">
      <c r="A14" s="6">
        <v>39792</v>
      </c>
      <c r="B14" s="6">
        <v>39833</v>
      </c>
      <c r="C14" s="7">
        <v>2.5</v>
      </c>
      <c r="E14" s="8">
        <f t="shared" si="0"/>
        <v>0</v>
      </c>
    </row>
    <row r="15" spans="1:10" x14ac:dyDescent="0.25">
      <c r="A15" s="6">
        <v>39834</v>
      </c>
      <c r="B15" s="6">
        <v>39882</v>
      </c>
      <c r="C15" s="7">
        <v>2</v>
      </c>
      <c r="E15" s="8">
        <f t="shared" si="0"/>
        <v>0</v>
      </c>
    </row>
    <row r="16" spans="1:10" x14ac:dyDescent="0.25">
      <c r="A16" s="6">
        <v>39883</v>
      </c>
      <c r="B16" s="6">
        <v>39910</v>
      </c>
      <c r="C16" s="7">
        <v>1.5</v>
      </c>
      <c r="E16" s="8">
        <f t="shared" si="0"/>
        <v>0</v>
      </c>
    </row>
    <row r="17" spans="1:5" x14ac:dyDescent="0.25">
      <c r="A17" s="6">
        <v>39911</v>
      </c>
      <c r="B17" s="6">
        <v>39945</v>
      </c>
      <c r="C17" s="7">
        <v>1.25</v>
      </c>
      <c r="E17" s="8">
        <f t="shared" si="0"/>
        <v>0</v>
      </c>
    </row>
    <row r="18" spans="1:5" x14ac:dyDescent="0.25">
      <c r="A18" s="6">
        <v>39946</v>
      </c>
      <c r="B18" s="6">
        <v>40646</v>
      </c>
      <c r="C18" s="7">
        <v>1</v>
      </c>
      <c r="E18" s="8">
        <f t="shared" si="0"/>
        <v>0</v>
      </c>
    </row>
    <row r="19" spans="1:5" x14ac:dyDescent="0.25">
      <c r="A19" s="6">
        <v>40648</v>
      </c>
      <c r="B19" s="6">
        <v>40738</v>
      </c>
      <c r="C19" s="7">
        <v>1.25</v>
      </c>
      <c r="E19" s="8">
        <f t="shared" si="0"/>
        <v>0</v>
      </c>
    </row>
    <row r="20" spans="1:5" x14ac:dyDescent="0.25">
      <c r="A20" s="6">
        <v>40739</v>
      </c>
      <c r="B20" s="6">
        <v>40855</v>
      </c>
      <c r="C20" s="7">
        <v>1.5</v>
      </c>
      <c r="E20" s="8">
        <f t="shared" si="0"/>
        <v>0</v>
      </c>
    </row>
    <row r="21" spans="1:5" x14ac:dyDescent="0.25">
      <c r="A21" s="6">
        <v>40856</v>
      </c>
      <c r="B21" s="6">
        <v>40885</v>
      </c>
      <c r="C21" s="7">
        <v>1.25</v>
      </c>
      <c r="E21" s="8">
        <f t="shared" si="0"/>
        <v>0</v>
      </c>
    </row>
    <row r="22" spans="1:5" x14ac:dyDescent="0.25">
      <c r="A22" s="6">
        <v>40886</v>
      </c>
      <c r="B22" s="6">
        <v>41098</v>
      </c>
      <c r="C22" s="7">
        <v>1</v>
      </c>
      <c r="E22" s="8">
        <f t="shared" si="0"/>
        <v>0</v>
      </c>
    </row>
    <row r="23" spans="1:5" x14ac:dyDescent="0.25">
      <c r="A23" s="6">
        <v>41099</v>
      </c>
      <c r="B23" s="6">
        <v>41401</v>
      </c>
      <c r="C23" s="7">
        <v>0.75</v>
      </c>
      <c r="E23" s="8">
        <f t="shared" si="0"/>
        <v>0</v>
      </c>
    </row>
    <row r="24" spans="1:5" x14ac:dyDescent="0.25">
      <c r="A24" s="6">
        <v>41402</v>
      </c>
      <c r="B24" s="6">
        <v>41578</v>
      </c>
      <c r="C24" s="7">
        <v>0.5</v>
      </c>
      <c r="E24" s="8">
        <f t="shared" si="0"/>
        <v>0</v>
      </c>
    </row>
    <row r="25" spans="1:5" x14ac:dyDescent="0.25">
      <c r="A25" s="6">
        <v>41579</v>
      </c>
      <c r="B25" s="6">
        <v>41425</v>
      </c>
      <c r="C25" s="7">
        <v>0.25</v>
      </c>
      <c r="E25" s="8">
        <f t="shared" si="0"/>
        <v>0</v>
      </c>
    </row>
    <row r="26" spans="1:5" x14ac:dyDescent="0.25">
      <c r="A26" s="6">
        <v>41791</v>
      </c>
      <c r="B26" s="6">
        <v>41881</v>
      </c>
      <c r="C26" s="7">
        <v>0.15</v>
      </c>
      <c r="E26" s="8">
        <f t="shared" si="0"/>
        <v>0</v>
      </c>
    </row>
    <row r="27" spans="1:5" x14ac:dyDescent="0.25">
      <c r="A27" s="6">
        <v>41883</v>
      </c>
      <c r="B27" s="6">
        <v>42551</v>
      </c>
      <c r="C27" s="7">
        <v>0.05</v>
      </c>
      <c r="E27" s="8">
        <f>IF($J$3&gt;=A27,IF($J$3&lt;A28,C27,0),0)</f>
        <v>0</v>
      </c>
    </row>
    <row r="28" spans="1:5" x14ac:dyDescent="0.25">
      <c r="A28" s="6">
        <v>42552</v>
      </c>
      <c r="C28" s="7">
        <v>0</v>
      </c>
      <c r="E28" s="8">
        <f>IF($J$3&gt;=A28,IF($J$3&lt;A30,C28,0),0)</f>
        <v>0</v>
      </c>
    </row>
    <row r="29" spans="1:5" x14ac:dyDescent="0.25">
      <c r="A29" s="6"/>
      <c r="E29" s="8">
        <f>SUM(E1:E28)</f>
        <v>0</v>
      </c>
    </row>
    <row r="30" spans="1:5" x14ac:dyDescent="0.25">
      <c r="E30" s="8">
        <f>E29/100</f>
        <v>0</v>
      </c>
    </row>
    <row r="31" spans="1:5" x14ac:dyDescent="0.25">
      <c r="E31" s="8">
        <v>0.08</v>
      </c>
    </row>
    <row r="32" spans="1:5" x14ac:dyDescent="0.25">
      <c r="E32" s="28">
        <f>SUM(E30:E31)</f>
        <v>0.08</v>
      </c>
    </row>
  </sheetData>
  <sheetProtection password="D7C9" sheet="1" objects="1" scenarios="1"/>
  <pageMargins left="0.7" right="0.7" top="0.75" bottom="0.75" header="0.3" footer="0.3"/>
  <pageSetup paperSize="9" orientation="portrait" r:id="rId1"/>
  <customProperties>
    <customPr name="SSCSheetTrackingNo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/>
  </sheetViews>
  <sheetFormatPr defaultRowHeight="15" x14ac:dyDescent="0.25"/>
  <sheetData>
    <row r="1" spans="1:5" x14ac:dyDescent="0.25">
      <c r="A1" t="s">
        <v>20</v>
      </c>
      <c r="B1" t="s">
        <v>21</v>
      </c>
      <c r="C1" t="s">
        <v>12</v>
      </c>
      <c r="D1" t="s">
        <v>15</v>
      </c>
      <c r="E1" t="s">
        <v>14</v>
      </c>
    </row>
    <row r="2" spans="1:5" x14ac:dyDescent="0.25">
      <c r="A2" t="s">
        <v>22</v>
      </c>
      <c r="B2" t="s">
        <v>28</v>
      </c>
      <c r="C2" t="s">
        <v>13</v>
      </c>
    </row>
    <row r="3" spans="1:5" x14ac:dyDescent="0.25">
      <c r="A3" t="s">
        <v>23</v>
      </c>
      <c r="B3" t="s">
        <v>29</v>
      </c>
    </row>
    <row r="4" spans="1:5" x14ac:dyDescent="0.25">
      <c r="A4" t="s">
        <v>30</v>
      </c>
      <c r="B4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cols>
    <col min="1" max="1" width="2.140625" bestFit="1" customWidth="1"/>
  </cols>
  <sheetData>
    <row r="1" spans="1:1" x14ac:dyDescent="0.25">
      <c r="A1" s="27" t="s">
        <v>24</v>
      </c>
    </row>
    <row r="2" spans="1:1" x14ac:dyDescent="0.25">
      <c r="A2" s="27" t="s">
        <v>25</v>
      </c>
    </row>
    <row r="3" spans="1:1" x14ac:dyDescent="0.25">
      <c r="A3" s="27" t="s">
        <v>26</v>
      </c>
    </row>
    <row r="4" spans="1:1" x14ac:dyDescent="0.25">
      <c r="A4" s="27" t="s">
        <v>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" sqref="C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_options1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maylward</dc:creator>
  <cp:lastModifiedBy>UpInTheCloud</cp:lastModifiedBy>
  <dcterms:created xsi:type="dcterms:W3CDTF">2013-03-05T18:38:52Z</dcterms:created>
  <dcterms:modified xsi:type="dcterms:W3CDTF">2019-04-24T15:12:26Z</dcterms:modified>
</cp:coreProperties>
</file>